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qura\Documents\Mydocuments\ContentsBusiness\WEBSite\公開ファイル\"/>
    </mc:Choice>
  </mc:AlternateContent>
  <xr:revisionPtr revIDLastSave="0" documentId="13_ncr:1_{0C3F4CD6-AF16-46DE-B09D-34EA54FF67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way1" sheetId="1" r:id="rId1"/>
    <sheet name="T-way2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0" i="1"/>
  <c r="H10" i="1"/>
  <c r="E9" i="2"/>
  <c r="F14" i="2" s="1"/>
  <c r="G10" i="1"/>
  <c r="I7" i="1"/>
  <c r="H7" i="1"/>
  <c r="I8" i="1"/>
  <c r="H8" i="1"/>
  <c r="I5" i="1"/>
  <c r="H5" i="1"/>
  <c r="I6" i="1"/>
  <c r="H6" i="1"/>
  <c r="H14" i="1" l="1"/>
  <c r="I14" i="1"/>
  <c r="I16" i="1" s="1"/>
</calcChain>
</file>

<file path=xl/sharedStrings.xml><?xml version="1.0" encoding="utf-8"?>
<sst xmlns="http://schemas.openxmlformats.org/spreadsheetml/2006/main" count="57" uniqueCount="44">
  <si>
    <t>壁</t>
    <rPh sb="0" eb="1">
      <t>カベ</t>
    </rPh>
    <phoneticPr fontId="1"/>
  </si>
  <si>
    <t>部位</t>
    <rPh sb="0" eb="2">
      <t>ブイ</t>
    </rPh>
    <phoneticPr fontId="1"/>
  </si>
  <si>
    <t>面積
A[㎡]</t>
    <rPh sb="0" eb="2">
      <t>メンセキ</t>
    </rPh>
    <phoneticPr fontId="1"/>
  </si>
  <si>
    <t>境界温度
T[℃]</t>
    <rPh sb="0" eb="2">
      <t>キョウカイ</t>
    </rPh>
    <rPh sb="2" eb="4">
      <t>オンド</t>
    </rPh>
    <phoneticPr fontId="1"/>
  </si>
  <si>
    <t>床</t>
    <rPh sb="0" eb="1">
      <t>ユカ</t>
    </rPh>
    <phoneticPr fontId="1"/>
  </si>
  <si>
    <t>合計</t>
    <rPh sb="0" eb="2">
      <t>ゴウケイ</t>
    </rPh>
    <phoneticPr fontId="1"/>
  </si>
  <si>
    <t>w</t>
    <phoneticPr fontId="1"/>
  </si>
  <si>
    <t>f</t>
    <phoneticPr fontId="1"/>
  </si>
  <si>
    <t>添字</t>
    <rPh sb="0" eb="1">
      <t>ソ</t>
    </rPh>
    <rPh sb="1" eb="2">
      <t>ジ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</si>
  <si>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室温Ti [℃]</t>
    </r>
    <r>
      <rPr>
        <sz val="11"/>
        <color theme="1"/>
        <rFont val="Yu Gothic"/>
        <family val="2"/>
        <scheme val="minor"/>
      </rPr>
      <t xml:space="preserve"> (=(b) / (a))</t>
    </r>
    <rPh sb="0" eb="2">
      <t>シツオン</t>
    </rPh>
    <phoneticPr fontId="1"/>
  </si>
  <si>
    <t>窓</t>
    <rPh sb="0" eb="1">
      <t>マド</t>
    </rPh>
    <phoneticPr fontId="1"/>
  </si>
  <si>
    <t>g</t>
    <phoneticPr fontId="1"/>
  </si>
  <si>
    <t>c</t>
    <phoneticPr fontId="1"/>
  </si>
  <si>
    <t>天井</t>
    <rPh sb="0" eb="2">
      <t>テンジョウ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</si>
  <si>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室温Ti [℃]</t>
    </r>
    <r>
      <rPr>
        <sz val="11"/>
        <color theme="1"/>
        <rFont val="Yu Gothic"/>
        <family val="2"/>
        <scheme val="minor"/>
      </rPr>
      <t xml:space="preserve"> </t>
    </r>
    <r>
      <rPr>
        <sz val="11"/>
        <color theme="1"/>
        <rFont val="Yu Gothic"/>
        <family val="3"/>
        <charset val="128"/>
        <scheme val="minor"/>
      </rPr>
      <t>(=∑(A･U･T) / ∑(A･U))</t>
    </r>
    <rPh sb="0" eb="2">
      <t>シツオン</t>
    </rPh>
    <phoneticPr fontId="1"/>
  </si>
  <si>
    <t>熱貫流率
U[W/㎡K]</t>
    <rPh sb="0" eb="1">
      <t>ネツ</t>
    </rPh>
    <rPh sb="1" eb="3">
      <t>カンリュウ</t>
    </rPh>
    <rPh sb="3" eb="4">
      <t>リツ</t>
    </rPh>
    <phoneticPr fontId="1"/>
  </si>
  <si>
    <t>熱貫流</t>
    <rPh sb="0" eb="3">
      <t>ネツカンリュウ</t>
    </rPh>
    <phoneticPr fontId="1"/>
  </si>
  <si>
    <t>日射</t>
    <rPh sb="0" eb="2">
      <t>ニッシャ</t>
    </rPh>
    <phoneticPr fontId="1"/>
  </si>
  <si>
    <t>内部発熱</t>
    <rPh sb="0" eb="2">
      <t>ナイブ</t>
    </rPh>
    <rPh sb="2" eb="4">
      <t>ハツネツ</t>
    </rPh>
    <phoneticPr fontId="1"/>
  </si>
  <si>
    <t>名称</t>
    <rPh sb="0" eb="2">
      <t>メイショウ</t>
    </rPh>
    <phoneticPr fontId="1"/>
  </si>
  <si>
    <t>機械換気</t>
    <rPh sb="0" eb="2">
      <t>キカイ</t>
    </rPh>
    <rPh sb="2" eb="4">
      <t>カンキ</t>
    </rPh>
    <phoneticPr fontId="1"/>
  </si>
  <si>
    <t>換気量
V[㎥/h]</t>
    <rPh sb="0" eb="3">
      <t>カンキリョウ</t>
    </rPh>
    <phoneticPr fontId="1"/>
  </si>
  <si>
    <r>
      <t>空気体積比熱
ρC[J/</t>
    </r>
    <r>
      <rPr>
        <b/>
        <sz val="11"/>
        <color theme="1"/>
        <rFont val="Segoe UI Symbol"/>
        <family val="3"/>
      </rPr>
      <t>㎥</t>
    </r>
    <r>
      <rPr>
        <b/>
        <sz val="11"/>
        <color theme="1"/>
        <rFont val="Yu Gothic"/>
        <family val="3"/>
      </rPr>
      <t>K</t>
    </r>
    <r>
      <rPr>
        <b/>
        <sz val="11"/>
        <color theme="1"/>
        <rFont val="Yu Gothic"/>
        <family val="3"/>
        <charset val="128"/>
        <scheme val="minor"/>
      </rPr>
      <t>]</t>
    </r>
    <rPh sb="0" eb="2">
      <t>クウキ</t>
    </rPh>
    <rPh sb="2" eb="4">
      <t>タイセキ</t>
    </rPh>
    <rPh sb="4" eb="6">
      <t>ヒネツ</t>
    </rPh>
    <phoneticPr fontId="1"/>
  </si>
  <si>
    <r>
      <t xml:space="preserve">面積
</t>
    </r>
    <r>
      <rPr>
        <b/>
        <i/>
        <sz val="11"/>
        <color theme="1"/>
        <rFont val="Yu Gothic"/>
        <family val="3"/>
        <charset val="128"/>
        <scheme val="minor"/>
      </rPr>
      <t>A</t>
    </r>
    <r>
      <rPr>
        <b/>
        <sz val="11"/>
        <color theme="1"/>
        <rFont val="Yu Gothic"/>
        <family val="3"/>
        <charset val="128"/>
        <scheme val="minor"/>
      </rPr>
      <t>[㎡]</t>
    </r>
    <rPh sb="0" eb="2">
      <t>メンセキ</t>
    </rPh>
    <phoneticPr fontId="1"/>
  </si>
  <si>
    <r>
      <t xml:space="preserve">熱貫流率
</t>
    </r>
    <r>
      <rPr>
        <b/>
        <i/>
        <sz val="11"/>
        <color theme="1"/>
        <rFont val="Yu Gothic"/>
        <family val="3"/>
        <charset val="128"/>
        <scheme val="minor"/>
      </rPr>
      <t>U</t>
    </r>
    <r>
      <rPr>
        <b/>
        <sz val="11"/>
        <color theme="1"/>
        <rFont val="Yu Gothic"/>
        <family val="3"/>
        <charset val="128"/>
        <scheme val="minor"/>
      </rPr>
      <t>[W/㎡K]</t>
    </r>
    <rPh sb="0" eb="1">
      <t>ネツ</t>
    </rPh>
    <rPh sb="1" eb="3">
      <t>カンリュウ</t>
    </rPh>
    <rPh sb="3" eb="4">
      <t>リツ</t>
    </rPh>
    <phoneticPr fontId="1"/>
  </si>
  <si>
    <r>
      <t xml:space="preserve">境界温度
</t>
    </r>
    <r>
      <rPr>
        <b/>
        <i/>
        <sz val="11"/>
        <color theme="1"/>
        <rFont val="Yu Gothic"/>
        <family val="3"/>
        <charset val="128"/>
        <scheme val="minor"/>
      </rPr>
      <t>T</t>
    </r>
    <r>
      <rPr>
        <b/>
        <sz val="11"/>
        <color theme="1"/>
        <rFont val="Yu Gothic"/>
        <family val="3"/>
        <charset val="128"/>
        <scheme val="minor"/>
      </rPr>
      <t>[℃]</t>
    </r>
    <rPh sb="0" eb="2">
      <t>キョウカイ</t>
    </rPh>
    <rPh sb="2" eb="4">
      <t>オンド</t>
    </rPh>
    <phoneticPr fontId="1"/>
  </si>
  <si>
    <r>
      <t xml:space="preserve">外気温度
</t>
    </r>
    <r>
      <rPr>
        <b/>
        <i/>
        <sz val="11"/>
        <color theme="1"/>
        <rFont val="Yu Gothic"/>
        <family val="3"/>
        <charset val="128"/>
        <scheme val="minor"/>
      </rPr>
      <t>T</t>
    </r>
    <r>
      <rPr>
        <b/>
        <sz val="11"/>
        <color theme="1"/>
        <rFont val="Yu Gothic"/>
        <family val="3"/>
        <charset val="128"/>
        <scheme val="minor"/>
      </rPr>
      <t>[℃]</t>
    </r>
    <rPh sb="0" eb="2">
      <t>ガイキ</t>
    </rPh>
    <rPh sb="2" eb="4">
      <t>オンド</t>
    </rPh>
    <phoneticPr fontId="1"/>
  </si>
  <si>
    <r>
      <t>0℃室への熱貫流量
 = A･U･T[</t>
    </r>
    <r>
      <rPr>
        <b/>
        <sz val="11"/>
        <color rgb="FFFF0000"/>
        <rFont val="Yu Gothic"/>
        <family val="3"/>
        <charset val="128"/>
        <scheme val="minor"/>
      </rPr>
      <t>W</t>
    </r>
    <r>
      <rPr>
        <b/>
        <sz val="11"/>
        <color theme="1"/>
        <rFont val="Yu Gothic"/>
        <family val="3"/>
        <charset val="128"/>
        <scheme val="minor"/>
      </rPr>
      <t>]</t>
    </r>
    <rPh sb="2" eb="3">
      <t>シツ</t>
    </rPh>
    <rPh sb="5" eb="8">
      <t>ネツカンリュウ</t>
    </rPh>
    <rPh sb="8" eb="9">
      <t>リョウ</t>
    </rPh>
    <phoneticPr fontId="1"/>
  </si>
  <si>
    <r>
      <t>入熱量[</t>
    </r>
    <r>
      <rPr>
        <b/>
        <sz val="11"/>
        <color rgb="FFFF0000"/>
        <rFont val="Yu Gothic"/>
        <family val="3"/>
        <charset val="128"/>
        <scheme val="minor"/>
      </rPr>
      <t>W</t>
    </r>
    <r>
      <rPr>
        <b/>
        <sz val="11"/>
        <color theme="1"/>
        <rFont val="Yu Gothic"/>
        <family val="3"/>
        <charset val="128"/>
        <scheme val="minor"/>
      </rPr>
      <t>]</t>
    </r>
    <rPh sb="0" eb="1">
      <t>ハイ</t>
    </rPh>
    <rPh sb="1" eb="3">
      <t>ネツリョウ</t>
    </rPh>
    <phoneticPr fontId="1"/>
  </si>
  <si>
    <r>
      <t>温度差あたりの熱貫流量
 = A･U[</t>
    </r>
    <r>
      <rPr>
        <b/>
        <sz val="11"/>
        <color rgb="FFFFC000"/>
        <rFont val="Yu Gothic"/>
        <family val="3"/>
        <charset val="128"/>
        <scheme val="minor"/>
      </rPr>
      <t>W/K</t>
    </r>
    <r>
      <rPr>
        <b/>
        <sz val="11"/>
        <color theme="1"/>
        <rFont val="Yu Gothic"/>
        <family val="3"/>
        <charset val="128"/>
        <scheme val="minor"/>
      </rPr>
      <t>]</t>
    </r>
    <rPh sb="0" eb="2">
      <t>オンド</t>
    </rPh>
    <rPh sb="2" eb="3">
      <t>サ</t>
    </rPh>
    <rPh sb="7" eb="10">
      <t>ネツカンリュウ</t>
    </rPh>
    <rPh sb="10" eb="11">
      <t>リョウ</t>
    </rPh>
    <phoneticPr fontId="1"/>
  </si>
  <si>
    <r>
      <t>0℃室への熱貫流量
 = ρ･C･(V/3600)T[</t>
    </r>
    <r>
      <rPr>
        <b/>
        <sz val="11"/>
        <color rgb="FFFF0000"/>
        <rFont val="Yu Gothic"/>
        <family val="3"/>
        <charset val="128"/>
        <scheme val="minor"/>
      </rPr>
      <t>W</t>
    </r>
    <r>
      <rPr>
        <b/>
        <sz val="11"/>
        <color theme="1"/>
        <rFont val="Yu Gothic"/>
        <family val="3"/>
        <charset val="128"/>
        <scheme val="minor"/>
      </rPr>
      <t>]</t>
    </r>
    <rPh sb="2" eb="3">
      <t>シツ</t>
    </rPh>
    <rPh sb="5" eb="8">
      <t>ネツカンリュウ</t>
    </rPh>
    <rPh sb="8" eb="9">
      <t>リョウ</t>
    </rPh>
    <phoneticPr fontId="1"/>
  </si>
  <si>
    <t>入熱</t>
    <rPh sb="0" eb="2">
      <t>ニュウネツ</t>
    </rPh>
    <phoneticPr fontId="1"/>
  </si>
  <si>
    <t>移流熱</t>
    <rPh sb="0" eb="2">
      <t>イリュウ</t>
    </rPh>
    <rPh sb="2" eb="3">
      <t>ネツ</t>
    </rPh>
    <phoneticPr fontId="1"/>
  </si>
  <si>
    <r>
      <t>温度差あたりの移流流量
 = ρ･C･(V/3600)[</t>
    </r>
    <r>
      <rPr>
        <b/>
        <sz val="11"/>
        <color rgb="FFFFC000"/>
        <rFont val="Yu Gothic"/>
        <family val="3"/>
        <charset val="128"/>
        <scheme val="minor"/>
      </rPr>
      <t>W/K</t>
    </r>
    <r>
      <rPr>
        <b/>
        <sz val="11"/>
        <color theme="1"/>
        <rFont val="Yu Gothic"/>
        <family val="3"/>
        <charset val="128"/>
        <scheme val="minor"/>
      </rPr>
      <t>]</t>
    </r>
    <rPh sb="0" eb="2">
      <t>オンド</t>
    </rPh>
    <rPh sb="2" eb="3">
      <t>サ</t>
    </rPh>
    <rPh sb="7" eb="9">
      <t>イリュウ</t>
    </rPh>
    <rPh sb="9" eb="11">
      <t>リュウリョウ</t>
    </rPh>
    <rPh sb="10" eb="11">
      <t>リョウ</t>
    </rPh>
    <phoneticPr fontId="1"/>
  </si>
  <si>
    <t>Sheet-of-Room-Temp-Calc_r2.xlsx</t>
    <phoneticPr fontId="1"/>
  </si>
  <si>
    <t>記号</t>
    <rPh sb="0" eb="2">
      <t>キゴウ</t>
    </rPh>
    <phoneticPr fontId="1"/>
  </si>
  <si>
    <t>I</t>
    <phoneticPr fontId="1"/>
  </si>
  <si>
    <t>G</t>
    <phoneticPr fontId="1"/>
  </si>
  <si>
    <t>V</t>
    <phoneticPr fontId="1"/>
  </si>
  <si>
    <t>入熱</t>
    <rPh sb="0" eb="1">
      <t>ニュウ</t>
    </rPh>
    <rPh sb="1" eb="2">
      <t>ネツ</t>
    </rPh>
    <phoneticPr fontId="1"/>
  </si>
  <si>
    <r>
      <t xml:space="preserve">日射量
</t>
    </r>
    <r>
      <rPr>
        <b/>
        <i/>
        <sz val="11"/>
        <color theme="1"/>
        <rFont val="Yu Gothic"/>
        <family val="3"/>
        <charset val="128"/>
        <scheme val="minor"/>
      </rPr>
      <t>I</t>
    </r>
    <r>
      <rPr>
        <b/>
        <sz val="11"/>
        <color theme="1"/>
        <rFont val="Yu Gothic"/>
        <family val="3"/>
        <charset val="128"/>
        <scheme val="minor"/>
      </rPr>
      <t>[W/㎡K]</t>
    </r>
    <rPh sb="0" eb="2">
      <t>ニッシャ</t>
    </rPh>
    <rPh sb="2" eb="3">
      <t>リョウ</t>
    </rPh>
    <phoneticPr fontId="1"/>
  </si>
  <si>
    <t>日射熱量[W]</t>
    <rPh sb="0" eb="2">
      <t>ニッシャ</t>
    </rPh>
    <rPh sb="2" eb="4">
      <t>ネツリョウ</t>
    </rPh>
    <phoneticPr fontId="1"/>
  </si>
  <si>
    <t>内部発熱量[W]</t>
    <rPh sb="0" eb="2">
      <t>ナイブ</t>
    </rPh>
    <rPh sb="2" eb="4">
      <t>ハツネツ</t>
    </rPh>
    <rPh sb="4" eb="5">
      <t>リョウ</t>
    </rPh>
    <phoneticPr fontId="1"/>
  </si>
  <si>
    <t>室温の熱収支計算（外皮貫流+移流+侵入）</t>
    <rPh sb="6" eb="8">
      <t>ケイサン</t>
    </rPh>
    <rPh sb="9" eb="11">
      <t>ガイヒ</t>
    </rPh>
    <rPh sb="14" eb="16">
      <t>イリュウ</t>
    </rPh>
    <rPh sb="17" eb="19">
      <t>シンニュウ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</si>
</sst>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&quot;(a) ∑(A･U) =&quot;\ General"/>
    <numFmt numFmtId="178" formatCode="&quot;(b) ∑(A･U･T) =&quot;\ General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Segoe UI Symbol"/>
      <family val="3"/>
    </font>
    <font>
      <b/>
      <sz val="11"/>
      <color theme="1"/>
      <name val="Yu Gothic"/>
      <family val="3"/>
    </font>
    <font>
      <b/>
      <i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rgb="FFFFC000"/>
      <name val="Yu Gothic"/>
      <family val="3"/>
      <charset val="128"/>
      <scheme val="minor"/>
    </font>
    <font>
      <b/>
      <sz val="6"/>
      <color theme="1"/>
      <name val="Yu Gothic"/>
      <family val="3"/>
      <charset val="128"/>
      <scheme val="minor"/>
    </font>
    <font>
      <sz val="11"/>
      <color theme="0" tint="-0.499984740745262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quotePrefix="1"/>
    <xf numFmtId="176" fontId="0" fillId="0" borderId="0" xfId="0" applyNumberFormat="1"/>
    <xf numFmtId="3" fontId="3" fillId="0" borderId="1" xfId="0" applyNumberFormat="1" applyFont="1" applyBorder="1"/>
    <xf numFmtId="0" fontId="0" fillId="2" borderId="1" xfId="0" applyFill="1" applyBorder="1"/>
    <xf numFmtId="177" fontId="2" fillId="2" borderId="1" xfId="0" applyNumberFormat="1" applyFont="1" applyFill="1" applyBorder="1"/>
    <xf numFmtId="178" fontId="2" fillId="2" borderId="1" xfId="0" applyNumberFormat="1" applyFont="1" applyFill="1" applyBorder="1" applyAlignment="1">
      <alignment horizontal="center"/>
    </xf>
    <xf numFmtId="176" fontId="2" fillId="0" borderId="1" xfId="0" applyNumberFormat="1" applyFont="1" applyBorder="1"/>
    <xf numFmtId="176" fontId="3" fillId="0" borderId="1" xfId="0" applyNumberFormat="1" applyFont="1" applyBorder="1"/>
    <xf numFmtId="0" fontId="0" fillId="0" borderId="0" xfId="0" applyAlignment="1">
      <alignment shrinkToFi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177" fontId="2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2" fontId="0" fillId="0" borderId="0" xfId="0" applyNumberFormat="1"/>
    <xf numFmtId="3" fontId="0" fillId="0" borderId="1" xfId="0" applyNumberFormat="1" applyBorder="1"/>
    <xf numFmtId="176" fontId="0" fillId="0" borderId="1" xfId="0" applyNumberFormat="1" applyBorder="1"/>
    <xf numFmtId="0" fontId="0" fillId="0" borderId="8" xfId="0" applyBorder="1"/>
    <xf numFmtId="0" fontId="11" fillId="3" borderId="8" xfId="0" applyFont="1" applyFill="1" applyBorder="1"/>
    <xf numFmtId="3" fontId="11" fillId="3" borderId="8" xfId="0" applyNumberFormat="1" applyFont="1" applyFill="1" applyBorder="1"/>
    <xf numFmtId="0" fontId="10" fillId="0" borderId="0" xfId="0" applyFont="1" applyAlignment="1">
      <alignment vertical="center" textRotation="255"/>
    </xf>
    <xf numFmtId="0" fontId="0" fillId="0" borderId="10" xfId="0" applyBorder="1"/>
    <xf numFmtId="0" fontId="0" fillId="0" borderId="13" xfId="0" applyBorder="1"/>
    <xf numFmtId="0" fontId="11" fillId="3" borderId="13" xfId="0" applyFont="1" applyFill="1" applyBorder="1"/>
    <xf numFmtId="3" fontId="11" fillId="3" borderId="13" xfId="0" applyNumberFormat="1" applyFont="1" applyFill="1" applyBorder="1"/>
    <xf numFmtId="3" fontId="3" fillId="0" borderId="14" xfId="0" applyNumberFormat="1" applyFont="1" applyBorder="1"/>
    <xf numFmtId="0" fontId="0" fillId="0" borderId="11" xfId="0" applyBorder="1"/>
    <xf numFmtId="0" fontId="0" fillId="0" borderId="17" xfId="0" applyBorder="1"/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10" fillId="0" borderId="20" xfId="0" applyFont="1" applyBorder="1" applyAlignment="1">
      <alignment vertical="center"/>
    </xf>
    <xf numFmtId="0" fontId="0" fillId="0" borderId="21" xfId="0" applyBorder="1"/>
    <xf numFmtId="0" fontId="0" fillId="0" borderId="23" xfId="0" applyBorder="1"/>
    <xf numFmtId="0" fontId="11" fillId="3" borderId="23" xfId="0" applyFont="1" applyFill="1" applyBorder="1"/>
    <xf numFmtId="3" fontId="11" fillId="3" borderId="23" xfId="0" applyNumberFormat="1" applyFont="1" applyFill="1" applyBorder="1"/>
    <xf numFmtId="3" fontId="3" fillId="0" borderId="24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5" xfId="0" applyFont="1" applyBorder="1" applyAlignment="1">
      <alignment vertical="center" textRotation="255"/>
    </xf>
    <xf numFmtId="0" fontId="2" fillId="0" borderId="16" xfId="0" applyFont="1" applyBorder="1" applyAlignment="1">
      <alignment vertical="center" textRotation="255"/>
    </xf>
    <xf numFmtId="0" fontId="2" fillId="0" borderId="18" xfId="0" applyFont="1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2" fillId="0" borderId="12" xfId="0" applyFont="1" applyBorder="1" applyAlignment="1">
      <alignment vertical="center" textRotation="255"/>
    </xf>
    <xf numFmtId="176" fontId="2" fillId="0" borderId="3" xfId="0" applyNumberFormat="1" applyFont="1" applyBorder="1"/>
    <xf numFmtId="176" fontId="2" fillId="0" borderId="4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4DADA"/>
      <color rgb="FFB4F2F2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ustomXml" Target="../ink/ink1.xml"/><Relationship Id="rId7" Type="http://schemas.openxmlformats.org/officeDocument/2006/relationships/customXml" Target="../ink/ink3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ustomXml" Target="../ink/ink2.xml"/><Relationship Id="rId10" Type="http://schemas.microsoft.com/office/2007/relationships/hdphoto" Target="../media/hdphoto1.wdp"/><Relationship Id="rId4" Type="http://schemas.openxmlformats.org/officeDocument/2006/relationships/image" Target="../media/image10.png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129405</xdr:colOff>
      <xdr:row>16</xdr:row>
      <xdr:rowOff>163574</xdr:rowOff>
    </xdr:from>
    <xdr:to>
      <xdr:col>5</xdr:col>
      <xdr:colOff>647515</xdr:colOff>
      <xdr:row>21</xdr:row>
      <xdr:rowOff>144599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8ED32F-0893-86EB-D376-A2AD6F657739}"/>
            </a:ext>
          </a:extLst>
        </xdr:cNvPr>
        <xdr:cNvSpPr/>
      </xdr:nvSpPr>
      <xdr:spPr>
        <a:xfrm>
          <a:off x="1904865" y="4331714"/>
          <a:ext cx="1455370" cy="1124025"/>
        </a:xfrm>
        <a:prstGeom prst="rect">
          <a:avLst/>
        </a:prstGeom>
        <a:solidFill>
          <a:srgbClr val="FFF2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109460</xdr:colOff>
      <xdr:row>20</xdr:row>
      <xdr:rowOff>148045</xdr:rowOff>
    </xdr:from>
    <xdr:to>
      <xdr:col>4</xdr:col>
      <xdr:colOff>174171</xdr:colOff>
      <xdr:row>21</xdr:row>
      <xdr:rowOff>112224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AB16648A-97EF-449D-66FF-E1BBA269A396}"/>
            </a:ext>
          </a:extLst>
        </xdr:cNvPr>
        <xdr:cNvSpPr/>
      </xdr:nvSpPr>
      <xdr:spPr>
        <a:xfrm>
          <a:off x="1890363" y="5259976"/>
          <a:ext cx="64711" cy="19495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168213</xdr:colOff>
      <xdr:row>18</xdr:row>
      <xdr:rowOff>106494</xdr:rowOff>
    </xdr:from>
    <xdr:to>
      <xdr:col>5</xdr:col>
      <xdr:colOff>99775</xdr:colOff>
      <xdr:row>21</xdr:row>
      <xdr:rowOff>171097</xdr:rowOff>
    </xdr:to>
    <xdr:pic>
      <xdr:nvPicPr>
        <xdr:cNvPr id="31" name="グラフィックス 30" descr="男の人">
          <a:extLst>
            <a:ext uri="{FF2B5EF4-FFF2-40B4-BE49-F238E27FC236}">
              <a16:creationId xmlns:a16="http://schemas.microsoft.com/office/drawing/2014/main" id="{9FF74DE6-2B0E-6044-02B4-1A4E4CE2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44974" y="4760270"/>
          <a:ext cx="868264" cy="755978"/>
        </a:xfrm>
        <a:prstGeom prst="rect">
          <a:avLst/>
        </a:prstGeom>
      </xdr:spPr>
    </xdr:pic>
    <xdr:clientData/>
  </xdr:twoCellAnchor>
  <xdr:twoCellAnchor>
    <xdr:from>
      <xdr:col>4</xdr:col>
      <xdr:colOff>70271</xdr:colOff>
      <xdr:row>18</xdr:row>
      <xdr:rowOff>7620</xdr:rowOff>
    </xdr:from>
    <xdr:to>
      <xdr:col>4</xdr:col>
      <xdr:colOff>207371</xdr:colOff>
      <xdr:row>19</xdr:row>
      <xdr:rowOff>225437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FDB8A00F-122E-A83F-13DF-8901FAC695A3}"/>
            </a:ext>
          </a:extLst>
        </xdr:cNvPr>
        <xdr:cNvSpPr/>
      </xdr:nvSpPr>
      <xdr:spPr>
        <a:xfrm>
          <a:off x="1845731" y="4632960"/>
          <a:ext cx="137100" cy="4464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129405</xdr:colOff>
      <xdr:row>21</xdr:row>
      <xdr:rowOff>144780</xdr:rowOff>
    </xdr:from>
    <xdr:to>
      <xdr:col>5</xdr:col>
      <xdr:colOff>647515</xdr:colOff>
      <xdr:row>23</xdr:row>
      <xdr:rowOff>68579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C84AA4F-1EC6-7931-19AA-BBA20030D592}"/>
            </a:ext>
          </a:extLst>
        </xdr:cNvPr>
        <xdr:cNvSpPr/>
      </xdr:nvSpPr>
      <xdr:spPr>
        <a:xfrm>
          <a:off x="1904865" y="5455920"/>
          <a:ext cx="1455370" cy="38099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238870</xdr:colOff>
      <xdr:row>16</xdr:row>
      <xdr:rowOff>56653</xdr:rowOff>
    </xdr:from>
    <xdr:to>
      <xdr:col>6</xdr:col>
      <xdr:colOff>58250</xdr:colOff>
      <xdr:row>16</xdr:row>
      <xdr:rowOff>164477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8585BDBA-C4E5-0737-E774-CD749A3D7A57}"/>
            </a:ext>
          </a:extLst>
        </xdr:cNvPr>
        <xdr:cNvSpPr/>
      </xdr:nvSpPr>
      <xdr:spPr>
        <a:xfrm>
          <a:off x="1663810" y="4224793"/>
          <a:ext cx="1914880" cy="10782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668544</xdr:colOff>
      <xdr:row>18</xdr:row>
      <xdr:rowOff>30733</xdr:rowOff>
    </xdr:from>
    <xdr:to>
      <xdr:col>5</xdr:col>
      <xdr:colOff>108375</xdr:colOff>
      <xdr:row>19</xdr:row>
      <xdr:rowOff>144919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5ADE2B-830A-45B2-0A02-7F15102D5553}"/>
            </a:ext>
          </a:extLst>
        </xdr:cNvPr>
        <xdr:cNvSpPr txBox="1"/>
      </xdr:nvSpPr>
      <xdr:spPr>
        <a:xfrm>
          <a:off x="2444004" y="4656073"/>
          <a:ext cx="37709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Ti</a:t>
          </a:r>
          <a:endParaRPr kumimoji="1" lang="ja-JP" altLang="en-US" sz="1600"/>
        </a:p>
      </xdr:txBody>
    </xdr:sp>
    <xdr:clientData/>
  </xdr:twoCellAnchor>
  <xdr:twoCellAnchor>
    <xdr:from>
      <xdr:col>6</xdr:col>
      <xdr:colOff>194974</xdr:colOff>
      <xdr:row>18</xdr:row>
      <xdr:rowOff>30733</xdr:rowOff>
    </xdr:from>
    <xdr:to>
      <xdr:col>6</xdr:col>
      <xdr:colOff>685346</xdr:colOff>
      <xdr:row>19</xdr:row>
      <xdr:rowOff>144919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5F4AA1-90C0-6A40-04EC-2607F8370B05}"/>
            </a:ext>
          </a:extLst>
        </xdr:cNvPr>
        <xdr:cNvSpPr txBox="1"/>
      </xdr:nvSpPr>
      <xdr:spPr>
        <a:xfrm>
          <a:off x="3715414" y="4656073"/>
          <a:ext cx="4903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Tw</a:t>
          </a:r>
          <a:endParaRPr kumimoji="1" lang="ja-JP" altLang="en-US" sz="1600"/>
        </a:p>
      </xdr:txBody>
    </xdr:sp>
    <xdr:clientData/>
  </xdr:twoCellAnchor>
  <xdr:twoCellAnchor>
    <xdr:from>
      <xdr:col>4</xdr:col>
      <xdr:colOff>654621</xdr:colOff>
      <xdr:row>14</xdr:row>
      <xdr:rowOff>0</xdr:rowOff>
    </xdr:from>
    <xdr:to>
      <xdr:col>5</xdr:col>
      <xdr:colOff>139575</xdr:colOff>
      <xdr:row>15</xdr:row>
      <xdr:rowOff>106566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25C307-FF9B-1CF9-E0D8-C4E931F46278}"/>
            </a:ext>
          </a:extLst>
        </xdr:cNvPr>
        <xdr:cNvSpPr txBox="1"/>
      </xdr:nvSpPr>
      <xdr:spPr>
        <a:xfrm>
          <a:off x="2430081" y="3695700"/>
          <a:ext cx="42221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Tc</a:t>
          </a:r>
          <a:endParaRPr kumimoji="1" lang="ja-JP" altLang="en-US" sz="1600"/>
        </a:p>
      </xdr:txBody>
    </xdr:sp>
    <xdr:clientData/>
  </xdr:twoCellAnchor>
  <xdr:twoCellAnchor>
    <xdr:from>
      <xdr:col>4</xdr:col>
      <xdr:colOff>659688</xdr:colOff>
      <xdr:row>22</xdr:row>
      <xdr:rowOff>30480</xdr:rowOff>
    </xdr:from>
    <xdr:to>
      <xdr:col>5</xdr:col>
      <xdr:colOff>117233</xdr:colOff>
      <xdr:row>23</xdr:row>
      <xdr:rowOff>144666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3A0414-DF5D-D0ED-7687-1B507FDF6752}"/>
            </a:ext>
          </a:extLst>
        </xdr:cNvPr>
        <xdr:cNvSpPr txBox="1"/>
      </xdr:nvSpPr>
      <xdr:spPr>
        <a:xfrm>
          <a:off x="2435148" y="5570220"/>
          <a:ext cx="39480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Tf</a:t>
          </a:r>
          <a:endParaRPr kumimoji="1" lang="ja-JP" altLang="en-US" sz="1600"/>
        </a:p>
      </xdr:txBody>
    </xdr:sp>
    <xdr:clientData/>
  </xdr:twoCellAnchor>
  <xdr:twoCellAnchor>
    <xdr:from>
      <xdr:col>4</xdr:col>
      <xdr:colOff>857090</xdr:colOff>
      <xdr:row>15</xdr:row>
      <xdr:rowOff>60960</xdr:rowOff>
    </xdr:from>
    <xdr:to>
      <xdr:col>4</xdr:col>
      <xdr:colOff>857090</xdr:colOff>
      <xdr:row>17</xdr:row>
      <xdr:rowOff>190500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C266998-388A-C46B-ADB8-00E0619FA339}"/>
            </a:ext>
          </a:extLst>
        </xdr:cNvPr>
        <xdr:cNvCxnSpPr/>
      </xdr:nvCxnSpPr>
      <xdr:spPr>
        <a:xfrm>
          <a:off x="2632550" y="3992880"/>
          <a:ext cx="0" cy="594360"/>
        </a:xfrm>
        <a:prstGeom prst="straightConnector1">
          <a:avLst/>
        </a:prstGeom>
        <a:ln w="12700">
          <a:solidFill>
            <a:schemeClr val="tx1"/>
          </a:solidFill>
          <a:headEnd type="arrow"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857090</xdr:colOff>
      <xdr:row>19</xdr:row>
      <xdr:rowOff>175260</xdr:rowOff>
    </xdr:from>
    <xdr:to>
      <xdr:col>4</xdr:col>
      <xdr:colOff>857090</xdr:colOff>
      <xdr:row>22</xdr:row>
      <xdr:rowOff>83820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1612BA0-C6FA-19D5-ADDD-AD62B2939CB4}"/>
            </a:ext>
          </a:extLst>
        </xdr:cNvPr>
        <xdr:cNvCxnSpPr/>
      </xdr:nvCxnSpPr>
      <xdr:spPr>
        <a:xfrm>
          <a:off x="2632550" y="5029200"/>
          <a:ext cx="0" cy="594360"/>
        </a:xfrm>
        <a:prstGeom prst="straightConnector1">
          <a:avLst/>
        </a:prstGeom>
        <a:ln w="12700">
          <a:solidFill>
            <a:schemeClr val="tx1"/>
          </a:solidFill>
          <a:headEnd type="arrow"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326987</xdr:colOff>
      <xdr:row>18</xdr:row>
      <xdr:rowOff>205439</xdr:rowOff>
    </xdr:from>
    <xdr:to>
      <xdr:col>6</xdr:col>
      <xdr:colOff>194974</xdr:colOff>
      <xdr:row>18</xdr:row>
      <xdr:rowOff>205439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1E31F82-BA52-CA66-36C2-93514248E848}"/>
            </a:ext>
          </a:extLst>
        </xdr:cNvPr>
        <xdr:cNvCxnSpPr/>
      </xdr:nvCxnSpPr>
      <xdr:spPr>
        <a:xfrm rot="5400000">
          <a:off x="3377561" y="4492925"/>
          <a:ext cx="0" cy="675707"/>
        </a:xfrm>
        <a:prstGeom prst="straightConnector1">
          <a:avLst/>
        </a:prstGeom>
        <a:ln w="12700">
          <a:solidFill>
            <a:schemeClr val="tx1"/>
          </a:solidFill>
          <a:headEnd type="arrow"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116083</xdr:colOff>
      <xdr:row>19</xdr:row>
      <xdr:rowOff>144479</xdr:rowOff>
    </xdr:from>
    <xdr:to>
      <xdr:col>4</xdr:col>
      <xdr:colOff>441270</xdr:colOff>
      <xdr:row>19</xdr:row>
      <xdr:rowOff>144479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CA1E21FB-029A-8851-B710-E68029FFA377}"/>
            </a:ext>
          </a:extLst>
        </xdr:cNvPr>
        <xdr:cNvCxnSpPr/>
      </xdr:nvCxnSpPr>
      <xdr:spPr>
        <a:xfrm rot="5400000">
          <a:off x="1878877" y="4660565"/>
          <a:ext cx="0" cy="675707"/>
        </a:xfrm>
        <a:prstGeom prst="straightConnector1">
          <a:avLst/>
        </a:prstGeom>
        <a:ln w="12700">
          <a:solidFill>
            <a:schemeClr val="tx1"/>
          </a:solidFill>
          <a:headEnd type="arrow"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675859</xdr:colOff>
      <xdr:row>18</xdr:row>
      <xdr:rowOff>205993</xdr:rowOff>
    </xdr:from>
    <xdr:to>
      <xdr:col>3</xdr:col>
      <xdr:colOff>95766</xdr:colOff>
      <xdr:row>20</xdr:row>
      <xdr:rowOff>91579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F79D42-9C26-9CB0-03BD-4CED84CC040A}"/>
            </a:ext>
          </a:extLst>
        </xdr:cNvPr>
        <xdr:cNvSpPr txBox="1"/>
      </xdr:nvSpPr>
      <xdr:spPr>
        <a:xfrm>
          <a:off x="1087339" y="4831333"/>
          <a:ext cx="43336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Tg</a:t>
          </a:r>
          <a:endParaRPr kumimoji="1" lang="ja-JP" altLang="en-US" sz="1600"/>
        </a:p>
      </xdr:txBody>
    </xdr:sp>
    <xdr:clientData/>
  </xdr:twoCellAnchor>
  <xdr:twoCellAnchor>
    <xdr:from>
      <xdr:col>2</xdr:col>
      <xdr:colOff>228600</xdr:colOff>
      <xdr:row>23</xdr:row>
      <xdr:rowOff>68580</xdr:rowOff>
    </xdr:from>
    <xdr:to>
      <xdr:col>7</xdr:col>
      <xdr:colOff>236220</xdr:colOff>
      <xdr:row>23</xdr:row>
      <xdr:rowOff>68580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2727FF9-5BD2-E3F6-ABCD-E3690F9485BF}"/>
            </a:ext>
          </a:extLst>
        </xdr:cNvPr>
        <xdr:cNvCxnSpPr/>
      </xdr:nvCxnSpPr>
      <xdr:spPr>
        <a:xfrm flipH="1">
          <a:off x="640080" y="5836920"/>
          <a:ext cx="3924300" cy="0"/>
        </a:xfrm>
        <a:prstGeom prst="straightConnector1">
          <a:avLst/>
        </a:prstGeom>
        <a:ln w="12700">
          <a:solidFill>
            <a:schemeClr val="tx1"/>
          </a:solidFill>
          <a:headEnd type="none" w="lg" len="lg"/>
          <a:tailEnd type="non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434721</xdr:colOff>
      <xdr:row>18</xdr:row>
      <xdr:rowOff>107675</xdr:rowOff>
    </xdr:from>
    <xdr:to>
      <xdr:col>6</xdr:col>
      <xdr:colOff>153383</xdr:colOff>
      <xdr:row>19</xdr:row>
      <xdr:rowOff>223720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2401D28-FE89-95E4-04A0-79CB1C30FE69}"/>
            </a:ext>
          </a:extLst>
        </xdr:cNvPr>
        <xdr:cNvSpPr txBox="1"/>
      </xdr:nvSpPr>
      <xdr:spPr>
        <a:xfrm>
          <a:off x="3148184" y="4761451"/>
          <a:ext cx="525267" cy="3465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Uw</a:t>
          </a:r>
          <a:endParaRPr kumimoji="1" lang="ja-JP" altLang="en-US" sz="1600"/>
        </a:p>
      </xdr:txBody>
    </xdr:sp>
    <xdr:clientData/>
  </xdr:twoCellAnchor>
  <xdr:twoCellAnchor>
    <xdr:from>
      <xdr:col>3</xdr:col>
      <xdr:colOff>224529</xdr:colOff>
      <xdr:row>19</xdr:row>
      <xdr:rowOff>76453</xdr:rowOff>
    </xdr:from>
    <xdr:to>
      <xdr:col>4</xdr:col>
      <xdr:colOff>343387</xdr:colOff>
      <xdr:row>20</xdr:row>
      <xdr:rowOff>190639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8E64F0-323F-4972-5DCB-8052C54310ED}"/>
            </a:ext>
          </a:extLst>
        </xdr:cNvPr>
        <xdr:cNvSpPr txBox="1"/>
      </xdr:nvSpPr>
      <xdr:spPr>
        <a:xfrm>
          <a:off x="1649469" y="4930393"/>
          <a:ext cx="46937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Ug</a:t>
          </a:r>
          <a:endParaRPr kumimoji="1" lang="ja-JP" altLang="en-US" sz="1600"/>
        </a:p>
      </xdr:txBody>
    </xdr:sp>
    <xdr:clientData/>
  </xdr:twoCellAnchor>
  <xdr:twoCellAnchor>
    <xdr:from>
      <xdr:col>4</xdr:col>
      <xdr:colOff>780252</xdr:colOff>
      <xdr:row>15</xdr:row>
      <xdr:rowOff>165573</xdr:rowOff>
    </xdr:from>
    <xdr:to>
      <xdr:col>5</xdr:col>
      <xdr:colOff>301216</xdr:colOff>
      <xdr:row>17</xdr:row>
      <xdr:rowOff>43539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F701BA-54A7-68AC-A537-D217399F1B08}"/>
            </a:ext>
          </a:extLst>
        </xdr:cNvPr>
        <xdr:cNvSpPr txBox="1"/>
      </xdr:nvSpPr>
      <xdr:spPr>
        <a:xfrm>
          <a:off x="2555712" y="4097493"/>
          <a:ext cx="45822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Uc</a:t>
          </a:r>
          <a:endParaRPr kumimoji="1" lang="ja-JP" altLang="en-US" sz="1600"/>
        </a:p>
      </xdr:txBody>
    </xdr:sp>
    <xdr:clientData/>
  </xdr:twoCellAnchor>
  <xdr:twoCellAnchor>
    <xdr:from>
      <xdr:col>4</xdr:col>
      <xdr:colOff>780252</xdr:colOff>
      <xdr:row>20</xdr:row>
      <xdr:rowOff>66513</xdr:rowOff>
    </xdr:from>
    <xdr:to>
      <xdr:col>5</xdr:col>
      <xdr:colOff>273807</xdr:colOff>
      <xdr:row>21</xdr:row>
      <xdr:rowOff>180699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5EF05AE-98D1-DAF4-F35A-FF2BDFFFE2D8}"/>
            </a:ext>
          </a:extLst>
        </xdr:cNvPr>
        <xdr:cNvSpPr txBox="1"/>
      </xdr:nvSpPr>
      <xdr:spPr>
        <a:xfrm>
          <a:off x="2555712" y="5149053"/>
          <a:ext cx="43081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Uf</a:t>
          </a:r>
          <a:endParaRPr kumimoji="1" lang="ja-JP" altLang="en-US" sz="1600"/>
        </a:p>
      </xdr:txBody>
    </xdr:sp>
    <xdr:clientData/>
  </xdr:twoCellAnchor>
  <xdr:twoCellAnchor>
    <xdr:from>
      <xdr:col>5</xdr:col>
      <xdr:colOff>800811</xdr:colOff>
      <xdr:row>20</xdr:row>
      <xdr:rowOff>38022</xdr:rowOff>
    </xdr:from>
    <xdr:to>
      <xdr:col>6</xdr:col>
      <xdr:colOff>504820</xdr:colOff>
      <xdr:row>21</xdr:row>
      <xdr:rowOff>152208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8432234-DBD0-C443-1855-DCEB1236E01F}"/>
            </a:ext>
          </a:extLst>
        </xdr:cNvPr>
        <xdr:cNvSpPr txBox="1"/>
      </xdr:nvSpPr>
      <xdr:spPr>
        <a:xfrm>
          <a:off x="3513531" y="5120562"/>
          <a:ext cx="51172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Aw</a:t>
          </a:r>
          <a:endParaRPr kumimoji="1" lang="ja-JP" altLang="en-US" sz="1600"/>
        </a:p>
      </xdr:txBody>
    </xdr:sp>
    <xdr:clientData/>
  </xdr:twoCellAnchor>
  <xdr:twoCellAnchor>
    <xdr:from>
      <xdr:col>5</xdr:col>
      <xdr:colOff>648772</xdr:colOff>
      <xdr:row>19</xdr:row>
      <xdr:rowOff>218178</xdr:rowOff>
    </xdr:from>
    <xdr:to>
      <xdr:col>6</xdr:col>
      <xdr:colOff>81294</xdr:colOff>
      <xdr:row>20</xdr:row>
      <xdr:rowOff>176778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24" name="インク 23">
              <a:extLst>
                <a:ext uri="{FF2B5EF4-FFF2-40B4-BE49-F238E27FC236}">
                  <a16:creationId xmlns:a16="http://schemas.microsoft.com/office/drawing/2014/main" id="{2C1F200A-7C49-C793-BE62-8E1E956BDA66}"/>
                </a:ext>
              </a:extLst>
            </xdr14:cNvPr>
            <xdr14:cNvContentPartPr/>
          </xdr14:nvContentPartPr>
          <xdr14:nvPr macro=""/>
          <xdr14:xfrm>
            <a:off x="3361492" y="5072118"/>
            <a:ext cx="240242" cy="187200"/>
          </xdr14:xfrm>
        </xdr:contentPart>
      </mc:Choice>
      <mc:Fallback xmlns="">
        <xdr:pic>
          <xdr:nvPicPr>
            <xdr:cNvPr id="24" name="インク 23">
              <a:extLst>
                <a:ext uri="{FF2B5EF4-FFF2-40B4-BE49-F238E27FC236}">
                  <a16:creationId xmlns:a16="http://schemas.microsoft.com/office/drawing/2014/main" id="{2C1F200A-7C49-C793-BE62-8E1E956BDA6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149656" y="3290550"/>
              <a:ext cx="223581" cy="19941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399935</xdr:colOff>
      <xdr:row>15</xdr:row>
      <xdr:rowOff>78563</xdr:rowOff>
    </xdr:from>
    <xdr:to>
      <xdr:col>5</xdr:col>
      <xdr:colOff>699112</xdr:colOff>
      <xdr:row>16</xdr:row>
      <xdr:rowOff>163030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5" name="インク 24">
              <a:extLst>
                <a:ext uri="{FF2B5EF4-FFF2-40B4-BE49-F238E27FC236}">
                  <a16:creationId xmlns:a16="http://schemas.microsoft.com/office/drawing/2014/main" id="{208CFFEF-D5E6-0721-9B52-EE9A9CB75F14}"/>
                </a:ext>
              </a:extLst>
            </xdr14:cNvPr>
            <xdr14:cNvContentPartPr/>
          </xdr14:nvContentPartPr>
          <xdr14:nvPr macro=""/>
          <xdr14:xfrm>
            <a:off x="3112655" y="4010483"/>
            <a:ext cx="299177" cy="320687"/>
          </xdr14:xfrm>
        </xdr:contentPart>
      </mc:Choice>
      <mc:Fallback xmlns="">
        <xdr:pic>
          <xdr:nvPicPr>
            <xdr:cNvPr id="25" name="インク 24">
              <a:extLst>
                <a:ext uri="{FF2B5EF4-FFF2-40B4-BE49-F238E27FC236}">
                  <a16:creationId xmlns:a16="http://schemas.microsoft.com/office/drawing/2014/main" id="{208CFFEF-D5E6-0721-9B52-EE9A9CB75F14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930786" y="2228966"/>
              <a:ext cx="275400" cy="33280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385201</xdr:colOff>
      <xdr:row>21</xdr:row>
      <xdr:rowOff>156185</xdr:rowOff>
    </xdr:from>
    <xdr:to>
      <xdr:col>6</xdr:col>
      <xdr:colOff>71472</xdr:colOff>
      <xdr:row>22</xdr:row>
      <xdr:rowOff>166192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6" name="インク 25">
              <a:extLst>
                <a:ext uri="{FF2B5EF4-FFF2-40B4-BE49-F238E27FC236}">
                  <a16:creationId xmlns:a16="http://schemas.microsoft.com/office/drawing/2014/main" id="{371C6E39-F754-E844-4955-3F2363A4A1D6}"/>
                </a:ext>
              </a:extLst>
            </xdr14:cNvPr>
            <xdr14:cNvContentPartPr/>
          </xdr14:nvContentPartPr>
          <xdr14:nvPr macro=""/>
          <xdr14:xfrm>
            <a:off x="3097921" y="5467325"/>
            <a:ext cx="493991" cy="238607"/>
          </xdr14:xfrm>
        </xdr:contentPart>
      </mc:Choice>
      <mc:Fallback xmlns="">
        <xdr:pic>
          <xdr:nvPicPr>
            <xdr:cNvPr id="26" name="インク 25">
              <a:extLst>
                <a:ext uri="{FF2B5EF4-FFF2-40B4-BE49-F238E27FC236}">
                  <a16:creationId xmlns:a16="http://schemas.microsoft.com/office/drawing/2014/main" id="{371C6E39-F754-E844-4955-3F2363A4A1D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917826" y="3685829"/>
              <a:ext cx="446760" cy="250679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635086</xdr:colOff>
      <xdr:row>14</xdr:row>
      <xdr:rowOff>146028</xdr:rowOff>
    </xdr:from>
    <xdr:to>
      <xdr:col>6</xdr:col>
      <xdr:colOff>270938</xdr:colOff>
      <xdr:row>16</xdr:row>
      <xdr:rowOff>16374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52EC04D-063B-98B1-00B8-8141D76001D8}"/>
            </a:ext>
          </a:extLst>
        </xdr:cNvPr>
        <xdr:cNvSpPr txBox="1"/>
      </xdr:nvSpPr>
      <xdr:spPr>
        <a:xfrm>
          <a:off x="3347806" y="3841728"/>
          <a:ext cx="4435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Ac</a:t>
          </a:r>
          <a:endParaRPr kumimoji="1" lang="ja-JP" altLang="en-US" sz="1600"/>
        </a:p>
      </xdr:txBody>
    </xdr:sp>
    <xdr:clientData/>
  </xdr:twoCellAnchor>
  <xdr:twoCellAnchor>
    <xdr:from>
      <xdr:col>6</xdr:col>
      <xdr:colOff>60888</xdr:colOff>
      <xdr:row>21</xdr:row>
      <xdr:rowOff>206987</xdr:rowOff>
    </xdr:from>
    <xdr:to>
      <xdr:col>6</xdr:col>
      <xdr:colOff>477051</xdr:colOff>
      <xdr:row>23</xdr:row>
      <xdr:rowOff>92573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D498C4A-DA8D-BFBA-7FD6-3B44D13352A7}"/>
            </a:ext>
          </a:extLst>
        </xdr:cNvPr>
        <xdr:cNvSpPr txBox="1"/>
      </xdr:nvSpPr>
      <xdr:spPr>
        <a:xfrm>
          <a:off x="3581328" y="5518127"/>
          <a:ext cx="4161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600"/>
            <a:t>Af</a:t>
          </a:r>
          <a:endParaRPr kumimoji="1" lang="ja-JP" altLang="en-US" sz="1600"/>
        </a:p>
      </xdr:txBody>
    </xdr:sp>
    <xdr:clientData/>
  </xdr:twoCellAnchor>
  <xdr:twoCellAnchor>
    <xdr:from>
      <xdr:col>2</xdr:col>
      <xdr:colOff>1009490</xdr:colOff>
      <xdr:row>17</xdr:row>
      <xdr:rowOff>53340</xdr:rowOff>
    </xdr:from>
    <xdr:to>
      <xdr:col>4</xdr:col>
      <xdr:colOff>601980</xdr:colOff>
      <xdr:row>19</xdr:row>
      <xdr:rowOff>175260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8FF282F-B35C-9B0A-CB76-A27CE9508DC6}"/>
            </a:ext>
          </a:extLst>
        </xdr:cNvPr>
        <xdr:cNvCxnSpPr/>
      </xdr:nvCxnSpPr>
      <xdr:spPr>
        <a:xfrm>
          <a:off x="1420970" y="4450080"/>
          <a:ext cx="956470" cy="579120"/>
        </a:xfrm>
        <a:prstGeom prst="straightConnector1">
          <a:avLst/>
        </a:prstGeom>
        <a:ln w="12700">
          <a:solidFill>
            <a:schemeClr val="tx1"/>
          </a:solidFill>
          <a:headEnd type="none"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761301</xdr:colOff>
      <xdr:row>16</xdr:row>
      <xdr:rowOff>83820</xdr:rowOff>
    </xdr:from>
    <xdr:ext cx="236347" cy="34278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2C42035-8B11-3316-7257-B2B9A614D948}"/>
            </a:ext>
          </a:extLst>
        </xdr:cNvPr>
        <xdr:cNvSpPr txBox="1"/>
      </xdr:nvSpPr>
      <xdr:spPr>
        <a:xfrm>
          <a:off x="1178744" y="4291385"/>
          <a:ext cx="23634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I</a:t>
          </a:r>
          <a:endParaRPr kumimoji="1" lang="ja-JP" altLang="en-US" sz="1600"/>
        </a:p>
      </xdr:txBody>
    </xdr:sp>
    <xdr:clientData/>
  </xdr:oneCellAnchor>
  <xdr:twoCellAnchor>
    <xdr:from>
      <xdr:col>2</xdr:col>
      <xdr:colOff>373245</xdr:colOff>
      <xdr:row>15</xdr:row>
      <xdr:rowOff>148334</xdr:rowOff>
    </xdr:from>
    <xdr:to>
      <xdr:col>2</xdr:col>
      <xdr:colOff>805245</xdr:colOff>
      <xdr:row>17</xdr:row>
      <xdr:rowOff>115514</xdr:rowOff>
    </xdr:to>
    <xdr:sp macro="" textlink="">
      <xdr:nvSpPr>
        <xdr:cNvPr id="30" name="太陽 29">
          <a:extLst>
            <a:ext uri="{FF2B5EF4-FFF2-40B4-BE49-F238E27FC236}">
              <a16:creationId xmlns:a16="http://schemas.microsoft.com/office/drawing/2014/main" id="{2A1DA04E-EBB6-B3CE-B4C9-B1ACED5B880B}"/>
            </a:ext>
          </a:extLst>
        </xdr:cNvPr>
        <xdr:cNvSpPr/>
      </xdr:nvSpPr>
      <xdr:spPr>
        <a:xfrm>
          <a:off x="784725" y="4080254"/>
          <a:ext cx="432000" cy="432000"/>
        </a:xfrm>
        <a:prstGeom prst="sun">
          <a:avLst/>
        </a:prstGeom>
        <a:solidFill>
          <a:srgbClr val="FFF2CC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240133</xdr:colOff>
      <xdr:row>19</xdr:row>
      <xdr:rowOff>71332</xdr:rowOff>
    </xdr:from>
    <xdr:ext cx="314125" cy="342786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B39AD45-5A0D-A46D-29C7-51C17FE821F2}"/>
            </a:ext>
          </a:extLst>
        </xdr:cNvPr>
        <xdr:cNvSpPr txBox="1"/>
      </xdr:nvSpPr>
      <xdr:spPr>
        <a:xfrm>
          <a:off x="2954025" y="4924686"/>
          <a:ext cx="3141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G</a:t>
          </a:r>
          <a:endParaRPr kumimoji="1" lang="ja-JP" altLang="en-US" sz="1600"/>
        </a:p>
      </xdr:txBody>
    </xdr:sp>
    <xdr:clientData/>
  </xdr:oneCellAnchor>
  <xdr:twoCellAnchor editAs="oneCell">
    <xdr:from>
      <xdr:col>5</xdr:col>
      <xdr:colOff>218661</xdr:colOff>
      <xdr:row>20</xdr:row>
      <xdr:rowOff>42509</xdr:rowOff>
    </xdr:from>
    <xdr:to>
      <xdr:col>5</xdr:col>
      <xdr:colOff>629479</xdr:colOff>
      <xdr:row>21</xdr:row>
      <xdr:rowOff>129770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F7621800-2B78-58F9-A92B-BCFD33D44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35357" y="5177726"/>
          <a:ext cx="410818" cy="319174"/>
        </a:xfrm>
        <a:prstGeom prst="rect">
          <a:avLst/>
        </a:prstGeom>
      </xdr:spPr>
    </xdr:pic>
    <xdr:clientData/>
  </xdr:twoCellAnchor>
  <xdr:twoCellAnchor>
    <xdr:from>
      <xdr:col>5</xdr:col>
      <xdr:colOff>615961</xdr:colOff>
      <xdr:row>17</xdr:row>
      <xdr:rowOff>10884</xdr:rowOff>
    </xdr:from>
    <xdr:to>
      <xdr:col>5</xdr:col>
      <xdr:colOff>680225</xdr:colOff>
      <xdr:row>18</xdr:row>
      <xdr:rowOff>24424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531686C5-F946-0596-253C-6FDA4160A619}"/>
            </a:ext>
          </a:extLst>
        </xdr:cNvPr>
        <xdr:cNvGrpSpPr/>
      </xdr:nvGrpSpPr>
      <xdr:grpSpPr>
        <a:xfrm>
          <a:off x="3328681" y="4636224"/>
          <a:ext cx="64264" cy="242140"/>
          <a:chOff x="3877321" y="4417422"/>
          <a:chExt cx="98141" cy="372626"/>
        </a:xfrm>
        <a:solidFill>
          <a:schemeClr val="accent1">
            <a:lumMod val="75000"/>
          </a:schemeClr>
        </a:solidFill>
      </xdr:grpSpPr>
      <xdr:sp macro="" textlink="">
        <xdr:nvSpPr>
          <xdr:cNvPr id="37" name="楕円 36">
            <a:extLst>
              <a:ext uri="{FF2B5EF4-FFF2-40B4-BE49-F238E27FC236}">
                <a16:creationId xmlns:a16="http://schemas.microsoft.com/office/drawing/2014/main" id="{06BEA551-B058-67D2-5B71-C6DD62C0FA1E}"/>
              </a:ext>
            </a:extLst>
          </xdr:cNvPr>
          <xdr:cNvSpPr/>
        </xdr:nvSpPr>
        <xdr:spPr>
          <a:xfrm>
            <a:off x="3890384" y="4417422"/>
            <a:ext cx="72015" cy="189747"/>
          </a:xfrm>
          <a:prstGeom prst="ellipse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8" name="楕円 37">
            <a:extLst>
              <a:ext uri="{FF2B5EF4-FFF2-40B4-BE49-F238E27FC236}">
                <a16:creationId xmlns:a16="http://schemas.microsoft.com/office/drawing/2014/main" id="{ABF7225A-9DF4-8ECC-CB43-6BAB1D854773}"/>
              </a:ext>
            </a:extLst>
          </xdr:cNvPr>
          <xdr:cNvSpPr/>
        </xdr:nvSpPr>
        <xdr:spPr>
          <a:xfrm>
            <a:off x="3890384" y="4600301"/>
            <a:ext cx="72015" cy="189747"/>
          </a:xfrm>
          <a:prstGeom prst="ellipse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楕円 38">
            <a:extLst>
              <a:ext uri="{FF2B5EF4-FFF2-40B4-BE49-F238E27FC236}">
                <a16:creationId xmlns:a16="http://schemas.microsoft.com/office/drawing/2014/main" id="{42EB52AB-5B6E-4B82-74C2-CFA69742903C}"/>
              </a:ext>
            </a:extLst>
          </xdr:cNvPr>
          <xdr:cNvSpPr/>
        </xdr:nvSpPr>
        <xdr:spPr>
          <a:xfrm>
            <a:off x="3877321" y="4576356"/>
            <a:ext cx="98141" cy="69668"/>
          </a:xfrm>
          <a:prstGeom prst="ellipse">
            <a:avLst/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702528</xdr:colOff>
      <xdr:row>17</xdr:row>
      <xdr:rowOff>133814</xdr:rowOff>
    </xdr:from>
    <xdr:to>
      <xdr:col>6</xdr:col>
      <xdr:colOff>204254</xdr:colOff>
      <xdr:row>17</xdr:row>
      <xdr:rowOff>134372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80924C6B-1E87-3399-B2A4-A9BDD0C62FF8}"/>
            </a:ext>
          </a:extLst>
        </xdr:cNvPr>
        <xdr:cNvCxnSpPr/>
      </xdr:nvCxnSpPr>
      <xdr:spPr>
        <a:xfrm>
          <a:off x="3415991" y="4557131"/>
          <a:ext cx="308331" cy="558"/>
        </a:xfrm>
        <a:prstGeom prst="straightConnector1">
          <a:avLst/>
        </a:prstGeom>
        <a:ln w="12700">
          <a:solidFill>
            <a:schemeClr val="tx1"/>
          </a:solidFill>
          <a:headEnd type="none"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118213</xdr:colOff>
      <xdr:row>16</xdr:row>
      <xdr:rowOff>123583</xdr:rowOff>
    </xdr:from>
    <xdr:ext cx="301108" cy="342786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251E46D-CED3-D879-A7DA-B8ADDA598042}"/>
            </a:ext>
          </a:extLst>
        </xdr:cNvPr>
        <xdr:cNvSpPr txBox="1"/>
      </xdr:nvSpPr>
      <xdr:spPr>
        <a:xfrm>
          <a:off x="3645184" y="4312406"/>
          <a:ext cx="30110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V</a:t>
          </a:r>
          <a:endParaRPr kumimoji="1" lang="ja-JP" altLang="en-US" sz="1600"/>
        </a:p>
      </xdr:txBody>
    </xdr:sp>
    <xdr:clientData/>
  </xdr:oneCellAnchor>
  <xdr:twoCellAnchor>
    <xdr:from>
      <xdr:col>4</xdr:col>
      <xdr:colOff>10195</xdr:colOff>
      <xdr:row>21</xdr:row>
      <xdr:rowOff>16248</xdr:rowOff>
    </xdr:from>
    <xdr:to>
      <xdr:col>4</xdr:col>
      <xdr:colOff>321818</xdr:colOff>
      <xdr:row>21</xdr:row>
      <xdr:rowOff>16806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986CD710-9CFA-9D3F-463F-32436FDD86F5}"/>
            </a:ext>
          </a:extLst>
        </xdr:cNvPr>
        <xdr:cNvCxnSpPr/>
      </xdr:nvCxnSpPr>
      <xdr:spPr>
        <a:xfrm>
          <a:off x="1791098" y="5358957"/>
          <a:ext cx="311623" cy="558"/>
        </a:xfrm>
        <a:prstGeom prst="straightConnector1">
          <a:avLst/>
        </a:prstGeom>
        <a:ln w="12700">
          <a:solidFill>
            <a:schemeClr val="tx1"/>
          </a:solidFill>
          <a:headEnd type="none"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100794</xdr:colOff>
      <xdr:row>20</xdr:row>
      <xdr:rowOff>97458</xdr:rowOff>
    </xdr:from>
    <xdr:ext cx="301108" cy="342786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F9223AB-9B76-CA2D-6D62-ACB183AB837A}"/>
            </a:ext>
          </a:extLst>
        </xdr:cNvPr>
        <xdr:cNvSpPr txBox="1"/>
      </xdr:nvSpPr>
      <xdr:spPr>
        <a:xfrm>
          <a:off x="1529000" y="5209389"/>
          <a:ext cx="30110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V</a:t>
          </a:r>
          <a:endParaRPr kumimoji="1" lang="ja-JP" altLang="en-US" sz="16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159025</xdr:colOff>
      <xdr:row>14</xdr:row>
      <xdr:rowOff>123500</xdr:rowOff>
    </xdr:from>
    <xdr:ext cx="5581721" cy="236090"/>
    <xdr:sp macro="" textlink="">
      <xdr:nvSpPr>
        <xdr:cNvPr id="28" name="吹き出し: 線 (枠なし) 27">
          <a:extLst>
            <a:ext uri="{FF2B5EF4-FFF2-40B4-BE49-F238E27FC236}">
              <a16:creationId xmlns:a16="http://schemas.microsoft.com/office/drawing/2014/main" id="{98362666-77A3-3DB0-646A-02F4C5601BAE}"/>
            </a:ext>
          </a:extLst>
        </xdr:cNvPr>
        <xdr:cNvSpPr/>
      </xdr:nvSpPr>
      <xdr:spPr>
        <a:xfrm>
          <a:off x="291547" y="3648578"/>
          <a:ext cx="5581721" cy="236090"/>
        </a:xfrm>
        <a:prstGeom prst="callout1">
          <a:avLst>
            <a:gd name="adj1" fmla="val -493"/>
            <a:gd name="adj2" fmla="val 55287"/>
            <a:gd name="adj3" fmla="val -51776"/>
            <a:gd name="adj4" fmla="val 6476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shade val="1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0" bIns="0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セルの式 ”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=SUMPRODUCT(D5:D11,E5:E11,F5:F11)/SUMPRODUCT(D5:D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9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,E5:E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9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”</a:t>
          </a:r>
        </a:p>
      </xdr:txBody>
    </xdr:sp>
    <xdr:clientData/>
  </xdr:oneCellAnchor>
  <xdr:oneCellAnchor>
    <xdr:from>
      <xdr:col>2</xdr:col>
      <xdr:colOff>251792</xdr:colOff>
      <xdr:row>11</xdr:row>
      <xdr:rowOff>136752</xdr:rowOff>
    </xdr:from>
    <xdr:ext cx="5108713" cy="236090"/>
    <xdr:sp macro="" textlink="">
      <xdr:nvSpPr>
        <xdr:cNvPr id="2" name="吹き出し: 線 (枠なし) 1">
          <a:extLst>
            <a:ext uri="{FF2B5EF4-FFF2-40B4-BE49-F238E27FC236}">
              <a16:creationId xmlns:a16="http://schemas.microsoft.com/office/drawing/2014/main" id="{46CFB9B2-9C14-1158-AA45-235F078B3805}"/>
            </a:ext>
          </a:extLst>
        </xdr:cNvPr>
        <xdr:cNvSpPr/>
      </xdr:nvSpPr>
      <xdr:spPr>
        <a:xfrm>
          <a:off x="669235" y="2489013"/>
          <a:ext cx="5108713" cy="236090"/>
        </a:xfrm>
        <a:prstGeom prst="callout1">
          <a:avLst>
            <a:gd name="adj1" fmla="val -493"/>
            <a:gd name="adj2" fmla="val 55287"/>
            <a:gd name="adj3" fmla="val -284722"/>
            <a:gd name="adj4" fmla="val 4765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shade val="1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0" bIns="0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セルの式 ”風量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[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㎥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/h]/3[W/㎥K]"(=1200[J/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㎥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K](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ρC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)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*風量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[㎥/h] / 3600[s/h])</a:t>
          </a: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7T12:20:23.07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76 24575,'3'-3'0,"5"-1"0,1-4 0,3-2 0,6-3 0,4 0 0,1 3 0,1 3 0,0 2 0,-1 3 0,3 1 0,0 1 0,-3 1-8191</inkml:trace>
  <inkml:trace contextRef="#ctx0" brushRef="#br0" timeOffset="539.73">315 21 24575,'1'6'0,"0"0"0,1 0 0,1 0 0,-1 0 0,0 0 0,2-1 0,-1 1 0,6 8 0,8 15 0,13 34 0,-1 5 0,4-1 0,71 101 0,-102-165-68,1 1 0,1-1-1,-1 0 1,1 0 0,0 0 0,0 0-1,0-1 1,-1 1 0,2-1 0,0 0-1,-1 0 1,1 0 0,-1-1 0,1 1-1,0-1 1,0 0 0,0-1-1,0 1 1,9 0 0,4 0-6758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7T12:20:30.08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2 899 24575,'0'-23'0,"-2"-2"0,2 1 0,1-1 0,1 1 0,2-1 0,0 1 0,2 0 0,12-29 0,3 11 0,0 1 0,3 1 0,2 0 0,3 2 0,1 1 0,2 1 0,49-43 0,-66 66 0,2 1 0,0 0 0,0 2 0,1-1 0,0 2 0,2 0 0,-1 1 0,32-9 0,-1 3 0,-13 4 0,-2 0 0,65-30 0,-89 34-114,-1 0 1,0-1-1,0 0 0,-1-1 0,0 0 1,-1 0-1,0 0 0,0-1 0,-1 0 1,-1-1-1,7-11 0,-4 5-6712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7T12:20:35.10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24575,'1'21'0,"0"1"0,3-1 0,-1 0 0,3 0 0,-1 0 0,2-1 0,1 1 0,10 18 0,-10-26 0,0 0 0,1 0 0,1-1 0,0 0 0,0-1 0,1 1 0,1-2 0,22 16 0,-5-9 0,3-1 0,0-1 0,0-2 0,49 14 0,139 25 0,-173-46 0,-1-1 0,1-2 0,88-5 0,-37-1 0,-70 3 0,19-1 0,1 2 0,-2 2 0,57 9 0,-99-11 5,2 1 0,-1 0 0,-1 0 0,2 0-1,-2 0 1,1 1 0,-1-1 0,0 1 0,0 0 0,1 0-1,-2 1 1,1-1 0,-1 1 0,1 0 0,-1-1 0,4 7-1,4 8-219,-2 0 0,13 30-1,-13-28-585,0 1-6025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6"/>
  <sheetViews>
    <sheetView showGridLines="0" tabSelected="1" zoomScaleNormal="100" workbookViewId="0">
      <selection activeCell="I2" sqref="I2"/>
    </sheetView>
  </sheetViews>
  <sheetFormatPr defaultRowHeight="18"/>
  <cols>
    <col min="1" max="1" width="1.69921875" customWidth="1"/>
    <col min="2" max="2" width="3.69921875" bestFit="1" customWidth="1"/>
    <col min="3" max="3" width="13.296875" customWidth="1"/>
    <col min="4" max="4" width="4.59765625" customWidth="1"/>
    <col min="5" max="5" width="12.296875" customWidth="1"/>
    <col min="6" max="7" width="10.59765625" customWidth="1"/>
    <col min="8" max="9" width="22.59765625" customWidth="1"/>
  </cols>
  <sheetData>
    <row r="1" spans="2:9">
      <c r="I1" s="19">
        <v>45978</v>
      </c>
    </row>
    <row r="2" spans="2:9">
      <c r="I2" s="18" t="s">
        <v>34</v>
      </c>
    </row>
    <row r="3" spans="2:9" ht="19.8">
      <c r="C3" s="8" t="s">
        <v>43</v>
      </c>
      <c r="D3" s="1"/>
    </row>
    <row r="4" spans="2:9" ht="36" customHeight="1">
      <c r="B4" s="50" t="s">
        <v>16</v>
      </c>
      <c r="C4" s="9" t="s">
        <v>1</v>
      </c>
      <c r="D4" s="9" t="s">
        <v>8</v>
      </c>
      <c r="E4" s="4" t="s">
        <v>23</v>
      </c>
      <c r="F4" s="4" t="s">
        <v>24</v>
      </c>
      <c r="G4" s="4" t="s">
        <v>25</v>
      </c>
      <c r="H4" s="4" t="s">
        <v>29</v>
      </c>
      <c r="I4" s="4" t="s">
        <v>27</v>
      </c>
    </row>
    <row r="5" spans="2:9" ht="18" customHeight="1">
      <c r="B5" s="50"/>
      <c r="C5" s="2" t="s">
        <v>13</v>
      </c>
      <c r="D5" s="6" t="s">
        <v>12</v>
      </c>
      <c r="E5" s="2">
        <v>36</v>
      </c>
      <c r="F5" s="2">
        <v>0.15</v>
      </c>
      <c r="G5" s="2">
        <v>30</v>
      </c>
      <c r="H5" s="2">
        <f>E5*F5</f>
        <v>5.3999999999999995</v>
      </c>
      <c r="I5" s="2">
        <f>E5*F5*G5</f>
        <v>161.99999999999997</v>
      </c>
    </row>
    <row r="6" spans="2:9">
      <c r="B6" s="50"/>
      <c r="C6" s="2" t="s">
        <v>0</v>
      </c>
      <c r="D6" s="5" t="s">
        <v>6</v>
      </c>
      <c r="E6" s="2">
        <v>72</v>
      </c>
      <c r="F6" s="3">
        <v>0.3</v>
      </c>
      <c r="G6" s="2">
        <v>25</v>
      </c>
      <c r="H6" s="2">
        <f>E6*F6</f>
        <v>21.599999999999998</v>
      </c>
      <c r="I6" s="2">
        <f>E6*F6*G6</f>
        <v>540</v>
      </c>
    </row>
    <row r="7" spans="2:9">
      <c r="B7" s="50"/>
      <c r="C7" s="2" t="s">
        <v>10</v>
      </c>
      <c r="D7" s="5" t="s">
        <v>11</v>
      </c>
      <c r="E7" s="2">
        <v>2</v>
      </c>
      <c r="F7" s="3">
        <v>2</v>
      </c>
      <c r="G7" s="2">
        <v>28</v>
      </c>
      <c r="H7" s="2">
        <f>E7*F7</f>
        <v>4</v>
      </c>
      <c r="I7" s="2">
        <f>E7*F7*G7</f>
        <v>112</v>
      </c>
    </row>
    <row r="8" spans="2:9">
      <c r="B8" s="50"/>
      <c r="C8" s="2" t="s">
        <v>4</v>
      </c>
      <c r="D8" s="5" t="s">
        <v>7</v>
      </c>
      <c r="E8" s="2">
        <v>36</v>
      </c>
      <c r="F8" s="3">
        <v>0.3</v>
      </c>
      <c r="G8" s="2">
        <v>20</v>
      </c>
      <c r="H8" s="2">
        <f>E8*F8</f>
        <v>10.799999999999999</v>
      </c>
      <c r="I8" s="2">
        <f>E8*F8*G8</f>
        <v>215.99999999999997</v>
      </c>
    </row>
    <row r="9" spans="2:9" ht="36">
      <c r="B9" s="50" t="s">
        <v>32</v>
      </c>
      <c r="C9" s="9" t="s">
        <v>19</v>
      </c>
      <c r="D9" s="9" t="s">
        <v>8</v>
      </c>
      <c r="E9" s="4" t="s">
        <v>22</v>
      </c>
      <c r="F9" s="4" t="s">
        <v>21</v>
      </c>
      <c r="G9" s="4" t="s">
        <v>26</v>
      </c>
      <c r="H9" s="4" t="s">
        <v>33</v>
      </c>
      <c r="I9" s="4" t="s">
        <v>30</v>
      </c>
    </row>
    <row r="10" spans="2:9">
      <c r="B10" s="50"/>
      <c r="C10" s="2" t="s">
        <v>20</v>
      </c>
      <c r="D10" s="6" t="s">
        <v>38</v>
      </c>
      <c r="E10" s="2">
        <v>1200</v>
      </c>
      <c r="F10" s="2">
        <v>50</v>
      </c>
      <c r="G10" s="2">
        <f>G6</f>
        <v>25</v>
      </c>
      <c r="H10" s="17">
        <f>E10*F10/3600</f>
        <v>16.666666666666668</v>
      </c>
      <c r="I10" s="12">
        <f>H10*G10</f>
        <v>416.66666666666669</v>
      </c>
    </row>
    <row r="11" spans="2:9" ht="36">
      <c r="B11" s="51" t="s">
        <v>31</v>
      </c>
      <c r="C11" s="20" t="s">
        <v>19</v>
      </c>
      <c r="D11" s="9" t="s">
        <v>35</v>
      </c>
      <c r="E11" s="4" t="s">
        <v>23</v>
      </c>
      <c r="F11" s="4" t="s">
        <v>40</v>
      </c>
      <c r="G11" s="13"/>
      <c r="H11" s="14"/>
      <c r="I11" s="15" t="s">
        <v>28</v>
      </c>
    </row>
    <row r="12" spans="2:9" ht="19.2" customHeight="1">
      <c r="B12" s="52"/>
      <c r="C12" s="2" t="s">
        <v>17</v>
      </c>
      <c r="D12" s="6" t="s">
        <v>36</v>
      </c>
      <c r="E12" s="26">
        <v>1.5</v>
      </c>
      <c r="F12" s="25">
        <v>400</v>
      </c>
      <c r="G12" s="21"/>
      <c r="H12" s="22"/>
      <c r="I12" s="12">
        <f>E12*F12</f>
        <v>600</v>
      </c>
    </row>
    <row r="13" spans="2:9">
      <c r="B13" s="53"/>
      <c r="C13" s="2" t="s">
        <v>18</v>
      </c>
      <c r="D13" s="6" t="s">
        <v>37</v>
      </c>
      <c r="E13" s="21"/>
      <c r="F13" s="21"/>
      <c r="G13" s="21"/>
      <c r="H13" s="22"/>
      <c r="I13" s="12">
        <v>200</v>
      </c>
    </row>
    <row r="14" spans="2:9">
      <c r="B14" s="49" t="s">
        <v>5</v>
      </c>
      <c r="C14" s="49"/>
      <c r="D14" s="23"/>
      <c r="E14" s="21"/>
      <c r="F14" s="21"/>
      <c r="G14" s="21"/>
      <c r="H14" s="16">
        <f>SUM(H5:H8,H10)</f>
        <v>58.466666666666669</v>
      </c>
      <c r="I14" s="48">
        <f>SUM(I5:I8,I12:I13,I10)</f>
        <v>2246.6666666666665</v>
      </c>
    </row>
    <row r="15" spans="2:9" ht="18.600000000000001" thickBot="1"/>
    <row r="16" spans="2:9" ht="18.600000000000001" thickBot="1">
      <c r="H16" s="7" t="s">
        <v>9</v>
      </c>
      <c r="I16" s="62">
        <f>I14/H14</f>
        <v>38.426453819840361</v>
      </c>
    </row>
  </sheetData>
  <mergeCells count="4">
    <mergeCell ref="B14:C14"/>
    <mergeCell ref="B4:B8"/>
    <mergeCell ref="B9:B10"/>
    <mergeCell ref="B11:B13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76DA-8360-4204-A3E2-F2821F6A2103}">
  <sheetPr codeName="Sheet2"/>
  <dimension ref="B1:G16"/>
  <sheetViews>
    <sheetView showGridLines="0" zoomScale="115" zoomScaleNormal="115" workbookViewId="0">
      <selection activeCell="C1" sqref="C1"/>
    </sheetView>
  </sheetViews>
  <sheetFormatPr defaultRowHeight="18"/>
  <cols>
    <col min="1" max="1" width="1.69921875" customWidth="1"/>
    <col min="2" max="2" width="3.69921875" bestFit="1" customWidth="1"/>
    <col min="3" max="3" width="14.296875" customWidth="1"/>
    <col min="4" max="6" width="10.59765625" customWidth="1"/>
    <col min="7" max="7" width="26.59765625" customWidth="1"/>
    <col min="8" max="8" width="22.59765625" customWidth="1"/>
  </cols>
  <sheetData>
    <row r="1" spans="2:7">
      <c r="G1" s="19">
        <v>45978</v>
      </c>
    </row>
    <row r="2" spans="2:7">
      <c r="G2" s="18" t="s">
        <v>34</v>
      </c>
    </row>
    <row r="3" spans="2:7" ht="20.399999999999999" thickBot="1">
      <c r="C3" s="8" t="s">
        <v>43</v>
      </c>
    </row>
    <row r="4" spans="2:7" ht="36" customHeight="1" thickBot="1">
      <c r="B4" s="41"/>
      <c r="C4" s="38" t="s">
        <v>19</v>
      </c>
      <c r="D4" s="39" t="s">
        <v>2</v>
      </c>
      <c r="E4" s="39" t="s">
        <v>15</v>
      </c>
      <c r="F4" s="40" t="s">
        <v>3</v>
      </c>
    </row>
    <row r="5" spans="2:7" ht="18" customHeight="1">
      <c r="B5" s="57" t="s">
        <v>16</v>
      </c>
      <c r="C5" s="31" t="s">
        <v>13</v>
      </c>
      <c r="D5" s="31">
        <v>36</v>
      </c>
      <c r="E5" s="31">
        <v>0.15</v>
      </c>
      <c r="F5" s="36">
        <v>30</v>
      </c>
    </row>
    <row r="6" spans="2:7">
      <c r="B6" s="58"/>
      <c r="C6" s="2" t="s">
        <v>0</v>
      </c>
      <c r="D6" s="2">
        <v>72</v>
      </c>
      <c r="E6" s="3">
        <v>0.3</v>
      </c>
      <c r="F6" s="37">
        <v>25</v>
      </c>
    </row>
    <row r="7" spans="2:7">
      <c r="B7" s="58"/>
      <c r="C7" s="2" t="s">
        <v>10</v>
      </c>
      <c r="D7" s="2">
        <v>2</v>
      </c>
      <c r="E7" s="3">
        <v>2</v>
      </c>
      <c r="F7" s="37">
        <v>28</v>
      </c>
    </row>
    <row r="8" spans="2:7">
      <c r="B8" s="59"/>
      <c r="C8" s="2" t="s">
        <v>4</v>
      </c>
      <c r="D8" s="2">
        <v>36</v>
      </c>
      <c r="E8" s="3">
        <v>0.3</v>
      </c>
      <c r="F8" s="37">
        <v>20</v>
      </c>
    </row>
    <row r="9" spans="2:7" ht="18" customHeight="1" thickBot="1">
      <c r="B9" s="42" t="s">
        <v>32</v>
      </c>
      <c r="C9" s="27" t="s">
        <v>20</v>
      </c>
      <c r="D9" s="28">
        <v>1</v>
      </c>
      <c r="E9" s="29">
        <f>50/3</f>
        <v>16.666666666666668</v>
      </c>
      <c r="F9" s="43">
        <v>25</v>
      </c>
    </row>
    <row r="10" spans="2:7" ht="18.600000000000001" thickTop="1">
      <c r="B10" s="60" t="s">
        <v>39</v>
      </c>
      <c r="C10" s="44" t="s">
        <v>41</v>
      </c>
      <c r="D10" s="45">
        <v>1</v>
      </c>
      <c r="E10" s="46">
        <v>1</v>
      </c>
      <c r="F10" s="47">
        <v>600</v>
      </c>
    </row>
    <row r="11" spans="2:7" ht="18.600000000000001" thickBot="1">
      <c r="B11" s="61"/>
      <c r="C11" s="32" t="s">
        <v>42</v>
      </c>
      <c r="D11" s="33">
        <v>1</v>
      </c>
      <c r="E11" s="34">
        <v>1</v>
      </c>
      <c r="F11" s="35">
        <v>200</v>
      </c>
    </row>
    <row r="12" spans="2:7">
      <c r="B12" s="30"/>
      <c r="E12" s="24"/>
    </row>
    <row r="13" spans="2:7" ht="18.600000000000001" thickBot="1"/>
    <row r="14" spans="2:7" ht="18.600000000000001" thickBot="1">
      <c r="C14" s="54" t="s">
        <v>14</v>
      </c>
      <c r="D14" s="55"/>
      <c r="E14" s="56"/>
      <c r="F14" s="63">
        <f>SUMPRODUCT(D5:D11,E5:E11,F5:F11)/SUMPRODUCT(D5:D9,E5:E9)</f>
        <v>38.426453819840368</v>
      </c>
    </row>
    <row r="15" spans="2:7">
      <c r="F15" s="11"/>
    </row>
    <row r="16" spans="2:7">
      <c r="C16" s="10"/>
    </row>
  </sheetData>
  <mergeCells count="3">
    <mergeCell ref="C14:E14"/>
    <mergeCell ref="B5:B8"/>
    <mergeCell ref="B10:B1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T-way1</vt:lpstr>
      <vt:lpstr>T-way2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Sheet-of-Room-Temp-Calc</dc:title>
  <dc:creator>TAKE Lab</dc:creator>
  <cp:lastModifiedBy>TAKE Lab</cp:lastModifiedBy>
  <dcterms:created xsi:type="dcterms:W3CDTF">2015-06-05T18:19:34Z</dcterms:created>
  <dcterms:modified xsi:type="dcterms:W3CDTF">2025-11-17T12:10:01Z</dcterms:modified>
</cp:coreProperties>
</file>